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Avance 2024\Tercer trimestre\Cuadros PDF\"/>
    </mc:Choice>
  </mc:AlternateContent>
  <bookViews>
    <workbookView xWindow="0" yWindow="0" windowWidth="21600" windowHeight="9735" tabRatio="831"/>
  </bookViews>
  <sheets>
    <sheet name="Cuadro 10 RCN" sheetId="43" r:id="rId1"/>
  </sheets>
  <definedNames>
    <definedName name="_xlnm.Print_Area" localSheetId="0">'Cuadro 10 RCN'!$A$1:$E$112</definedName>
    <definedName name="_xlnm.Print_Titles" localSheetId="0">'Cuadro 10 RCN'!$9:$14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4" i="43" l="1"/>
  <c r="D104" i="43"/>
  <c r="E103" i="43"/>
  <c r="D103" i="43"/>
  <c r="E102" i="43"/>
  <c r="D102" i="43"/>
  <c r="E101" i="43"/>
  <c r="D101" i="43"/>
  <c r="E100" i="43"/>
  <c r="D100" i="43"/>
  <c r="C99" i="43"/>
  <c r="D99" i="43" s="1"/>
  <c r="B99" i="43"/>
  <c r="E99" i="43" s="1"/>
  <c r="E98" i="43"/>
  <c r="D98" i="43"/>
  <c r="E97" i="43"/>
  <c r="D97" i="43"/>
  <c r="E96" i="43"/>
  <c r="D96" i="43"/>
  <c r="E95" i="43"/>
  <c r="D95" i="43"/>
  <c r="C94" i="43"/>
  <c r="D94" i="43" s="1"/>
  <c r="B94" i="43"/>
  <c r="E94" i="43" s="1"/>
  <c r="C93" i="43"/>
  <c r="D93" i="43" s="1"/>
  <c r="B93" i="43"/>
  <c r="E93" i="43" s="1"/>
  <c r="E92" i="43"/>
  <c r="D92" i="43"/>
  <c r="E91" i="43"/>
  <c r="D91" i="43"/>
  <c r="C90" i="43"/>
  <c r="D90" i="43" s="1"/>
  <c r="B90" i="43"/>
  <c r="E90" i="43" s="1"/>
  <c r="E89" i="43"/>
  <c r="D89" i="43"/>
  <c r="E88" i="43"/>
  <c r="D88" i="43"/>
  <c r="E87" i="43"/>
  <c r="D87" i="43"/>
  <c r="E86" i="43"/>
  <c r="C86" i="43"/>
  <c r="D86" i="43" s="1"/>
  <c r="B86" i="43"/>
  <c r="E85" i="43"/>
  <c r="D85" i="43"/>
  <c r="E84" i="43"/>
  <c r="D84" i="43"/>
  <c r="E83" i="43"/>
  <c r="D83" i="43"/>
  <c r="E82" i="43"/>
  <c r="D82" i="43"/>
  <c r="C82" i="43"/>
  <c r="C81" i="43" s="1"/>
  <c r="B82" i="43"/>
  <c r="B81" i="43"/>
  <c r="B80" i="43"/>
  <c r="B78" i="43" s="1"/>
  <c r="E79" i="43"/>
  <c r="D79" i="43"/>
  <c r="E77" i="43"/>
  <c r="D77" i="43"/>
  <c r="E76" i="43"/>
  <c r="D76" i="43"/>
  <c r="E75" i="43"/>
  <c r="D75" i="43"/>
  <c r="E74" i="43"/>
  <c r="D74" i="43"/>
  <c r="E73" i="43"/>
  <c r="C73" i="43"/>
  <c r="D73" i="43" s="1"/>
  <c r="B73" i="43"/>
  <c r="E72" i="43"/>
  <c r="D72" i="43"/>
  <c r="E71" i="43"/>
  <c r="D71" i="43"/>
  <c r="E70" i="43"/>
  <c r="D70" i="43"/>
  <c r="E69" i="43"/>
  <c r="D69" i="43"/>
  <c r="C69" i="43"/>
  <c r="B69" i="43"/>
  <c r="E68" i="43"/>
  <c r="D68" i="43"/>
  <c r="C67" i="43"/>
  <c r="D67" i="43" s="1"/>
  <c r="B67" i="43"/>
  <c r="E67" i="43" s="1"/>
  <c r="E66" i="43"/>
  <c r="D66" i="43"/>
  <c r="E65" i="43"/>
  <c r="D65" i="43"/>
  <c r="E64" i="43"/>
  <c r="D64" i="43"/>
  <c r="C63" i="43"/>
  <c r="D63" i="43" s="1"/>
  <c r="B63" i="43"/>
  <c r="E63" i="43" s="1"/>
  <c r="E62" i="43"/>
  <c r="D62" i="43"/>
  <c r="C61" i="43"/>
  <c r="C60" i="43" s="1"/>
  <c r="D60" i="43" s="1"/>
  <c r="B61" i="43"/>
  <c r="B60" i="43" s="1"/>
  <c r="E59" i="43"/>
  <c r="D59" i="43"/>
  <c r="E58" i="43"/>
  <c r="D58" i="43"/>
  <c r="E57" i="43"/>
  <c r="D57" i="43"/>
  <c r="E56" i="43"/>
  <c r="D56" i="43"/>
  <c r="E55" i="43"/>
  <c r="D55" i="43"/>
  <c r="E54" i="43"/>
  <c r="D54" i="43"/>
  <c r="E53" i="43"/>
  <c r="D53" i="43"/>
  <c r="E52" i="43"/>
  <c r="D52" i="43"/>
  <c r="E51" i="43"/>
  <c r="D51" i="43"/>
  <c r="E50" i="43"/>
  <c r="D50" i="43"/>
  <c r="E49" i="43"/>
  <c r="D49" i="43"/>
  <c r="C48" i="43"/>
  <c r="D48" i="43" s="1"/>
  <c r="B48" i="43"/>
  <c r="E48" i="43" s="1"/>
  <c r="E47" i="43"/>
  <c r="D47" i="43"/>
  <c r="E46" i="43"/>
  <c r="D46" i="43"/>
  <c r="E45" i="43"/>
  <c r="D45" i="43"/>
  <c r="E44" i="43"/>
  <c r="D44" i="43"/>
  <c r="E43" i="43"/>
  <c r="D43" i="43"/>
  <c r="E42" i="43"/>
  <c r="D42" i="43"/>
  <c r="E41" i="43"/>
  <c r="D41" i="43"/>
  <c r="E40" i="43"/>
  <c r="D40" i="43"/>
  <c r="E39" i="43"/>
  <c r="D39" i="43"/>
  <c r="E38" i="43"/>
  <c r="D38" i="43"/>
  <c r="E37" i="43"/>
  <c r="D37" i="43"/>
  <c r="C36" i="43"/>
  <c r="D36" i="43" s="1"/>
  <c r="B36" i="43"/>
  <c r="E36" i="43" s="1"/>
  <c r="C35" i="43"/>
  <c r="D35" i="43" s="1"/>
  <c r="B35" i="43"/>
  <c r="E35" i="43" s="1"/>
  <c r="E34" i="43"/>
  <c r="D34" i="43"/>
  <c r="E33" i="43"/>
  <c r="D33" i="43"/>
  <c r="E32" i="43"/>
  <c r="D32" i="43"/>
  <c r="E31" i="43"/>
  <c r="D31" i="43"/>
  <c r="C30" i="43"/>
  <c r="C23" i="43" s="1"/>
  <c r="B30" i="43"/>
  <c r="B23" i="43" s="1"/>
  <c r="E29" i="43"/>
  <c r="D29" i="43"/>
  <c r="E28" i="43"/>
  <c r="D28" i="43"/>
  <c r="E27" i="43"/>
  <c r="D27" i="43"/>
  <c r="E26" i="43"/>
  <c r="D26" i="43"/>
  <c r="C25" i="43"/>
  <c r="C24" i="43" s="1"/>
  <c r="D24" i="43" s="1"/>
  <c r="B25" i="43"/>
  <c r="B24" i="43" s="1"/>
  <c r="E23" i="43" l="1"/>
  <c r="B20" i="43"/>
  <c r="E60" i="43"/>
  <c r="D23" i="43"/>
  <c r="C20" i="43"/>
  <c r="E24" i="43"/>
  <c r="D81" i="43"/>
  <c r="C80" i="43"/>
  <c r="E81" i="43"/>
  <c r="B22" i="43"/>
  <c r="D25" i="43"/>
  <c r="D30" i="43"/>
  <c r="D61" i="43"/>
  <c r="E25" i="43"/>
  <c r="E30" i="43"/>
  <c r="E61" i="43"/>
  <c r="C22" i="43"/>
  <c r="B21" i="43" l="1"/>
  <c r="B19" i="43"/>
  <c r="E22" i="43"/>
  <c r="C78" i="43"/>
  <c r="E80" i="43"/>
  <c r="D80" i="43"/>
  <c r="C21" i="43"/>
  <c r="D21" i="43" s="1"/>
  <c r="C19" i="43"/>
  <c r="D22" i="43"/>
  <c r="D20" i="43"/>
  <c r="C17" i="43"/>
  <c r="D17" i="43" s="1"/>
  <c r="E20" i="43"/>
  <c r="B17" i="43"/>
  <c r="C18" i="43" l="1"/>
  <c r="C16" i="43"/>
  <c r="D19" i="43"/>
  <c r="D78" i="43"/>
  <c r="E78" i="43"/>
  <c r="B18" i="43"/>
  <c r="E18" i="43" s="1"/>
  <c r="E19" i="43"/>
  <c r="B16" i="43"/>
  <c r="E17" i="43"/>
  <c r="E21" i="43"/>
  <c r="B15" i="43" l="1"/>
  <c r="E16" i="43"/>
  <c r="C15" i="43"/>
  <c r="D16" i="43"/>
  <c r="D18" i="43"/>
  <c r="D15" i="43" l="1"/>
  <c r="C105" i="43"/>
  <c r="E15" i="43"/>
  <c r="B105" i="43"/>
  <c r="E105" i="43" s="1"/>
  <c r="D105" i="43" l="1"/>
</calcChain>
</file>

<file path=xl/sharedStrings.xml><?xml version="1.0" encoding="utf-8"?>
<sst xmlns="http://schemas.openxmlformats.org/spreadsheetml/2006/main" count="117" uniqueCount="95">
  <si>
    <t>Cuadro 10. RESUMEN DE LOS COMPONENTES NORMALIZADOS DE LA BALANZA DE PAGOS</t>
  </si>
  <si>
    <t>Y VARIACIÓN ABSOLUTA Y PORCENTUAL</t>
  </si>
  <si>
    <t>Resumen de los componentes normalizados</t>
  </si>
  <si>
    <t>Variación</t>
  </si>
  <si>
    <t>Absoluta</t>
  </si>
  <si>
    <t>Porcentual</t>
  </si>
  <si>
    <t>Partida</t>
  </si>
  <si>
    <t>(P) Cifras preliminares.</t>
  </si>
  <si>
    <t>(E) Cifras estimadas.</t>
  </si>
  <si>
    <t>República de Panamá</t>
  </si>
  <si>
    <t>CONTRALORÍA GENERAL DE LA REPÚBLICA</t>
  </si>
  <si>
    <t>Instituto Nacional de Estadística y Censo</t>
  </si>
  <si>
    <t>n.i.o.p. No incluida en otra partida.</t>
  </si>
  <si>
    <t xml:space="preserve"> I.   Cuenta corriente</t>
  </si>
  <si>
    <t xml:space="preserve">      Bienes, servicios y renta (netos)</t>
  </si>
  <si>
    <t xml:space="preserve">      Exportación de bienes, servicios y renta</t>
  </si>
  <si>
    <t xml:space="preserve">      Exportación de bienes, servicios, renta y transferencias corrientes</t>
  </si>
  <si>
    <t xml:space="preserve">      Importación de bienes, servicios, renta y transferencias corrientes</t>
  </si>
  <si>
    <t xml:space="preserve">      Importación de bienes, servicios y renta</t>
  </si>
  <si>
    <t xml:space="preserve">      Bienes y servicios (netos)</t>
  </si>
  <si>
    <t xml:space="preserve">      Exportación de bienes y servicios</t>
  </si>
  <si>
    <t xml:space="preserve">      Importación de bienes y servicios</t>
  </si>
  <si>
    <t xml:space="preserve">      A.  Bienes (netos)</t>
  </si>
  <si>
    <t xml:space="preserve">                Bienes (crédito)</t>
  </si>
  <si>
    <t xml:space="preserve">                1.  Mercancías  generales</t>
  </si>
  <si>
    <t xml:space="preserve">                2.  Bienes para transformación</t>
  </si>
  <si>
    <t xml:space="preserve">                3.  Reparaciones de bienes</t>
  </si>
  <si>
    <t xml:space="preserve">                4.  Bienes adquiridos en puertos por medios de transporte</t>
  </si>
  <si>
    <t xml:space="preserve">                Bienes (débito)</t>
  </si>
  <si>
    <t xml:space="preserve">      B.  Servicios (netos)</t>
  </si>
  <si>
    <t xml:space="preserve">                Servicios (crédito)</t>
  </si>
  <si>
    <t xml:space="preserve">                1.  Transportes</t>
  </si>
  <si>
    <t xml:space="preserve">                2.  Viajes</t>
  </si>
  <si>
    <t xml:space="preserve">                3.  Servicios de comunicaciones</t>
  </si>
  <si>
    <t xml:space="preserve">                4.  Servicios de construcción</t>
  </si>
  <si>
    <t xml:space="preserve">                5.  Servicios de seguros</t>
  </si>
  <si>
    <t xml:space="preserve">                6.  Servicios financieros</t>
  </si>
  <si>
    <t xml:space="preserve">                7.  Servicios de informática y de información</t>
  </si>
  <si>
    <t xml:space="preserve">                8.  Regalías y derechos de licencia</t>
  </si>
  <si>
    <t xml:space="preserve">                9.  Otros servicios empresariales</t>
  </si>
  <si>
    <t xml:space="preserve">              10.  Servicios culturales, personales y recreativos</t>
  </si>
  <si>
    <t xml:space="preserve">              11.  Servicios del gobierno, n.i.o.p.</t>
  </si>
  <si>
    <t xml:space="preserve">                Servicios (débito)</t>
  </si>
  <si>
    <t xml:space="preserve">      C.  Renta (neta)</t>
  </si>
  <si>
    <t xml:space="preserve">                Renta (crédito)</t>
  </si>
  <si>
    <t xml:space="preserve">                1.  Remuneración de empleados</t>
  </si>
  <si>
    <t xml:space="preserve">                     2.1   Inversión directa</t>
  </si>
  <si>
    <t xml:space="preserve">                     2.2   Inversión de cartera</t>
  </si>
  <si>
    <t xml:space="preserve">                     2.3   Otra inversión</t>
  </si>
  <si>
    <t xml:space="preserve">                Renta (débito)</t>
  </si>
  <si>
    <t xml:space="preserve">                2.  Renta de la inversión</t>
  </si>
  <si>
    <t xml:space="preserve">      D.  Transferencias corrientes (netas)</t>
  </si>
  <si>
    <t xml:space="preserve">               Transferencias corrientes (crédito)</t>
  </si>
  <si>
    <t xml:space="preserve">               Transferencias corrientes (débito)</t>
  </si>
  <si>
    <t xml:space="preserve">                1.  Gobierno general</t>
  </si>
  <si>
    <t xml:space="preserve">                2.  Otros sectores</t>
  </si>
  <si>
    <t xml:space="preserve"> II.   Cuenta de capital y financiera</t>
  </si>
  <si>
    <t xml:space="preserve">       A.  Cuenta de capital</t>
  </si>
  <si>
    <t xml:space="preserve">       B.  Cuenta financiera</t>
  </si>
  <si>
    <t xml:space="preserve">             1.  Inversión directa</t>
  </si>
  <si>
    <t xml:space="preserve">                 1.1  En el extranjero</t>
  </si>
  <si>
    <t xml:space="preserve">                       1.1.1  Acciones y participaciones de capital</t>
  </si>
  <si>
    <t xml:space="preserve">                       1.1.2   Utilidades reinvertidas</t>
  </si>
  <si>
    <t xml:space="preserve">                       1.1.3   Otro capital</t>
  </si>
  <si>
    <t xml:space="preserve">                 1.2  En la economía declarante</t>
  </si>
  <si>
    <t xml:space="preserve">                       1.2.1  Acciones y participaciones de capital</t>
  </si>
  <si>
    <t xml:space="preserve">                       1.2.2   Utilidades reinvertidas</t>
  </si>
  <si>
    <t xml:space="preserve">                       1.2.3   Otro capital</t>
  </si>
  <si>
    <t xml:space="preserve">             2.  Inversión de cartera</t>
  </si>
  <si>
    <t xml:space="preserve">                  2.1   Activos</t>
  </si>
  <si>
    <t xml:space="preserve">                  2.2   Pasivos</t>
  </si>
  <si>
    <t xml:space="preserve">             3.  Otra inversión</t>
  </si>
  <si>
    <t xml:space="preserve">                   3.1  Activos</t>
  </si>
  <si>
    <t xml:space="preserve">                          3.1.1  Créditos comerciales</t>
  </si>
  <si>
    <t xml:space="preserve">                          3.1.2  Préstamos</t>
  </si>
  <si>
    <t xml:space="preserve">                          3.1.3  Moneda y depósitos</t>
  </si>
  <si>
    <t xml:space="preserve">                          3.1.4  Otros activos</t>
  </si>
  <si>
    <t xml:space="preserve">                   3.2  Pasivos</t>
  </si>
  <si>
    <t xml:space="preserve">                          3.2.1  Créditos comerciales</t>
  </si>
  <si>
    <t xml:space="preserve">                          3.2.2  Préstamos</t>
  </si>
  <si>
    <t xml:space="preserve">                          3.2.3  Moneda y depósitos</t>
  </si>
  <si>
    <t xml:space="preserve">                          3.2.4  Otros pasivos</t>
  </si>
  <si>
    <t xml:space="preserve">             4.  Activos de reserva</t>
  </si>
  <si>
    <t>III.    Errores y omisiones netos</t>
  </si>
  <si>
    <t>(En millones de balboas)</t>
  </si>
  <si>
    <t>0.0 Cuando la cantidad es menor a la unidad o fracción decimal adoptada, para la expresión del dato.</t>
  </si>
  <si>
    <t>NOTA: La diferencia que se observa entre el total y los parciales se debe al redondeo.</t>
  </si>
  <si>
    <t>Enero a</t>
  </si>
  <si>
    <t>septiembre</t>
  </si>
  <si>
    <t>Enero a septiembre</t>
  </si>
  <si>
    <t>2023 (P)</t>
  </si>
  <si>
    <t>2024 (E)</t>
  </si>
  <si>
    <t>2023-24</t>
  </si>
  <si>
    <t>2024-23</t>
  </si>
  <si>
    <t>DE PANAMÁ, SEGÚN PARTIDA: ENERO A SEPTIEMBRE 2023-24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</si>
</sst>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5" xfId="0" applyNumberFormat="1" applyFont="1" applyFill="1" applyBorder="1" applyAlignment="1" applyProtection="1">
      <alignment horizontal="left"/>
    </xf>
    <xf numFmtId="164" fontId="1" fillId="4" borderId="7" xfId="0" applyNumberFormat="1" applyFont="1" applyFill="1" applyBorder="1" applyAlignment="1" applyProtection="1">
      <alignment horizontal="right"/>
    </xf>
    <xf numFmtId="164" fontId="2" fillId="4" borderId="7" xfId="0" applyNumberFormat="1" applyFont="1" applyFill="1" applyBorder="1" applyAlignment="1" applyProtection="1">
      <alignment horizontal="right"/>
    </xf>
    <xf numFmtId="0" fontId="1" fillId="2" borderId="5" xfId="0" quotePrefix="1" applyNumberFormat="1" applyFont="1" applyFill="1" applyBorder="1" applyAlignment="1" applyProtection="1">
      <alignment horizontal="left"/>
    </xf>
    <xf numFmtId="164" fontId="3" fillId="4" borderId="7" xfId="0" applyNumberFormat="1" applyFont="1" applyFill="1" applyBorder="1" applyAlignment="1" applyProtection="1">
      <alignment horizontal="right"/>
    </xf>
    <xf numFmtId="0" fontId="1" fillId="2" borderId="0" xfId="0" applyNumberFormat="1" applyFont="1" applyFill="1"/>
    <xf numFmtId="0" fontId="1" fillId="0" borderId="0" xfId="0" applyNumberFormat="1" applyFont="1" applyBorder="1" applyAlignment="1"/>
    <xf numFmtId="0" fontId="2" fillId="3" borderId="1" xfId="0" applyNumberFormat="1" applyFont="1" applyFill="1" applyBorder="1" applyAlignment="1">
      <alignment vertical="center"/>
    </xf>
    <xf numFmtId="0" fontId="2" fillId="3" borderId="5" xfId="0" applyNumberFormat="1" applyFont="1" applyFill="1" applyBorder="1" applyAlignment="1">
      <alignment vertical="center"/>
    </xf>
    <xf numFmtId="0" fontId="2" fillId="3" borderId="12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 applyProtection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vertical="center"/>
    </xf>
    <xf numFmtId="0" fontId="1" fillId="2" borderId="1" xfId="0" applyNumberFormat="1" applyFont="1" applyFill="1" applyBorder="1" applyAlignment="1">
      <alignment vertical="center" wrapText="1"/>
    </xf>
    <xf numFmtId="0" fontId="1" fillId="2" borderId="8" xfId="0" applyNumberFormat="1" applyFont="1" applyFill="1" applyBorder="1"/>
    <xf numFmtId="0" fontId="1" fillId="2" borderId="2" xfId="0" applyNumberFormat="1" applyFont="1" applyFill="1" applyBorder="1"/>
    <xf numFmtId="0" fontId="1" fillId="2" borderId="9" xfId="0" applyNumberFormat="1" applyFont="1" applyFill="1" applyBorder="1" applyAlignment="1" applyProtection="1">
      <alignment horizontal="left"/>
    </xf>
    <xf numFmtId="0" fontId="1" fillId="2" borderId="10" xfId="0" applyNumberFormat="1" applyFont="1" applyFill="1" applyBorder="1"/>
    <xf numFmtId="0" fontId="1" fillId="2" borderId="11" xfId="0" applyNumberFormat="1" applyFont="1" applyFill="1" applyBorder="1"/>
    <xf numFmtId="0" fontId="1" fillId="0" borderId="0" xfId="0" applyNumberFormat="1" applyFont="1" applyFill="1" applyAlignment="1"/>
    <xf numFmtId="0" fontId="1" fillId="2" borderId="0" xfId="0" applyNumberFormat="1" applyFont="1" applyFill="1" applyBorder="1"/>
    <xf numFmtId="0" fontId="1" fillId="0" borderId="0" xfId="0" applyNumberFormat="1" applyFont="1" applyFill="1"/>
    <xf numFmtId="0" fontId="1" fillId="0" borderId="0" xfId="0" applyNumberFormat="1" applyFont="1"/>
    <xf numFmtId="164" fontId="2" fillId="3" borderId="8" xfId="0" applyNumberFormat="1" applyFont="1" applyFill="1" applyBorder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/>
    </xf>
    <xf numFmtId="164" fontId="2" fillId="3" borderId="10" xfId="0" applyNumberFormat="1" applyFont="1" applyFill="1" applyBorder="1" applyAlignment="1">
      <alignment horizontal="center" vertical="center"/>
    </xf>
    <xf numFmtId="164" fontId="2" fillId="3" borderId="8" xfId="0" quotePrefix="1" applyNumberFormat="1" applyFont="1" applyFill="1" applyBorder="1" applyAlignment="1">
      <alignment horizontal="center" vertical="center"/>
    </xf>
    <xf numFmtId="164" fontId="2" fillId="3" borderId="2" xfId="0" quotePrefix="1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2" fillId="3" borderId="11" xfId="0" applyNumberFormat="1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164" fontId="2" fillId="3" borderId="8" xfId="0" quotePrefix="1" applyNumberFormat="1" applyFont="1" applyFill="1" applyBorder="1" applyAlignment="1">
      <alignment horizontal="center" vertical="center"/>
    </xf>
    <xf numFmtId="164" fontId="2" fillId="3" borderId="2" xfId="0" quotePrefix="1" applyNumberFormat="1" applyFont="1" applyFill="1" applyBorder="1" applyAlignment="1">
      <alignment horizontal="center" vertical="center"/>
    </xf>
    <xf numFmtId="164" fontId="2" fillId="3" borderId="10" xfId="0" quotePrefix="1" applyNumberFormat="1" applyFont="1" applyFill="1" applyBorder="1" applyAlignment="1">
      <alignment horizontal="center" vertical="center"/>
    </xf>
    <xf numFmtId="164" fontId="2" fillId="3" borderId="11" xfId="0" quotePrefix="1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2" fillId="0" borderId="0" xfId="0" applyNumberFormat="1" applyFont="1" applyBorder="1" applyAlignment="1">
      <alignment horizontal="center"/>
    </xf>
    <xf numFmtId="164" fontId="2" fillId="4" borderId="6" xfId="0" applyNumberFormat="1" applyFont="1" applyFill="1" applyBorder="1" applyAlignment="1" applyProtection="1">
      <alignment horizontal="right"/>
    </xf>
    <xf numFmtId="164" fontId="1" fillId="4" borderId="6" xfId="0" applyNumberFormat="1" applyFont="1" applyFill="1" applyBorder="1" applyAlignment="1" applyProtection="1">
      <alignment horizontal="right"/>
    </xf>
    <xf numFmtId="164" fontId="3" fillId="4" borderId="6" xfId="0" applyNumberFormat="1" applyFont="1" applyFill="1" applyBorder="1" applyAlignment="1" applyProtection="1">
      <alignment horizontal="right"/>
    </xf>
    <xf numFmtId="164" fontId="1" fillId="0" borderId="6" xfId="0" applyNumberFormat="1" applyFont="1" applyFill="1" applyBorder="1" applyAlignment="1" applyProtection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2"/>
  <sheetViews>
    <sheetView showGridLines="0" tabSelected="1" zoomScaleNormal="100" zoomScaleSheetLayoutView="100" workbookViewId="0">
      <pane xSplit="1" ySplit="13" topLeftCell="B14" activePane="bottomRight" state="frozen"/>
      <selection pane="topRight" activeCell="B1" sqref="B1"/>
      <selection pane="bottomLeft" activeCell="A14" sqref="A14"/>
      <selection pane="bottomRight" sqref="A1:E1"/>
    </sheetView>
  </sheetViews>
  <sheetFormatPr baseColWidth="10" defaultRowHeight="12.75" customHeight="1" x14ac:dyDescent="0.2"/>
  <cols>
    <col min="1" max="1" width="58.7109375" style="21" customWidth="1"/>
    <col min="2" max="3" width="19.85546875" style="6" customWidth="1"/>
    <col min="4" max="5" width="10.7109375" style="6" customWidth="1"/>
    <col min="6" max="16384" width="11.42578125" style="6"/>
  </cols>
  <sheetData>
    <row r="1" spans="1:5" ht="12.75" customHeight="1" x14ac:dyDescent="0.2">
      <c r="A1" s="39" t="s">
        <v>9</v>
      </c>
      <c r="B1" s="39"/>
      <c r="C1" s="39"/>
      <c r="D1" s="39"/>
      <c r="E1" s="39"/>
    </row>
    <row r="2" spans="1:5" ht="12.75" customHeight="1" x14ac:dyDescent="0.2">
      <c r="A2" s="40" t="s">
        <v>10</v>
      </c>
      <c r="B2" s="40"/>
      <c r="C2" s="40"/>
      <c r="D2" s="40"/>
      <c r="E2" s="40"/>
    </row>
    <row r="3" spans="1:5" ht="12.75" customHeight="1" x14ac:dyDescent="0.2">
      <c r="A3" s="39" t="s">
        <v>11</v>
      </c>
      <c r="B3" s="39"/>
      <c r="C3" s="39"/>
      <c r="D3" s="39"/>
      <c r="E3" s="39"/>
    </row>
    <row r="4" spans="1:5" ht="6" customHeight="1" x14ac:dyDescent="0.2">
      <c r="A4" s="7"/>
      <c r="B4" s="7"/>
      <c r="C4" s="7"/>
      <c r="D4" s="7"/>
      <c r="E4" s="7"/>
    </row>
    <row r="5" spans="1:5" ht="12.75" customHeight="1" x14ac:dyDescent="0.2">
      <c r="A5" s="41" t="s">
        <v>0</v>
      </c>
      <c r="B5" s="41"/>
      <c r="C5" s="41"/>
      <c r="D5" s="41"/>
      <c r="E5" s="41"/>
    </row>
    <row r="6" spans="1:5" ht="12.75" customHeight="1" x14ac:dyDescent="0.2">
      <c r="A6" s="41" t="s">
        <v>94</v>
      </c>
      <c r="B6" s="41"/>
      <c r="C6" s="41"/>
      <c r="D6" s="41"/>
      <c r="E6" s="41"/>
    </row>
    <row r="7" spans="1:5" ht="12.75" customHeight="1" x14ac:dyDescent="0.2">
      <c r="A7" s="41" t="s">
        <v>1</v>
      </c>
      <c r="B7" s="41"/>
      <c r="C7" s="41"/>
      <c r="D7" s="41"/>
      <c r="E7" s="41"/>
    </row>
    <row r="8" spans="1:5" ht="6" customHeight="1" x14ac:dyDescent="0.2">
      <c r="A8" s="7"/>
      <c r="B8" s="7"/>
      <c r="C8" s="7"/>
      <c r="D8" s="7"/>
      <c r="E8" s="7"/>
    </row>
    <row r="9" spans="1:5" ht="14.1" customHeight="1" x14ac:dyDescent="0.2">
      <c r="A9" s="8"/>
      <c r="B9" s="29" t="s">
        <v>2</v>
      </c>
      <c r="C9" s="30"/>
      <c r="D9" s="31" t="s">
        <v>3</v>
      </c>
      <c r="E9" s="32"/>
    </row>
    <row r="10" spans="1:5" ht="14.1" customHeight="1" x14ac:dyDescent="0.2">
      <c r="A10" s="9"/>
      <c r="B10" s="33" t="s">
        <v>84</v>
      </c>
      <c r="C10" s="34"/>
      <c r="D10" s="10" t="s">
        <v>4</v>
      </c>
      <c r="E10" s="11" t="s">
        <v>5</v>
      </c>
    </row>
    <row r="11" spans="1:5" ht="14.1" customHeight="1" x14ac:dyDescent="0.2">
      <c r="A11" s="12" t="s">
        <v>6</v>
      </c>
      <c r="B11" s="24" t="s">
        <v>90</v>
      </c>
      <c r="C11" s="24" t="s">
        <v>91</v>
      </c>
      <c r="D11" s="27" t="s">
        <v>92</v>
      </c>
      <c r="E11" s="28" t="s">
        <v>93</v>
      </c>
    </row>
    <row r="12" spans="1:5" ht="14.1" customHeight="1" x14ac:dyDescent="0.2">
      <c r="A12" s="9"/>
      <c r="B12" s="25" t="s">
        <v>87</v>
      </c>
      <c r="C12" s="25" t="s">
        <v>87</v>
      </c>
      <c r="D12" s="35" t="s">
        <v>89</v>
      </c>
      <c r="E12" s="36"/>
    </row>
    <row r="13" spans="1:5" ht="14.1" customHeight="1" x14ac:dyDescent="0.2">
      <c r="A13" s="13"/>
      <c r="B13" s="26" t="s">
        <v>88</v>
      </c>
      <c r="C13" s="26" t="s">
        <v>88</v>
      </c>
      <c r="D13" s="37"/>
      <c r="E13" s="38"/>
    </row>
    <row r="14" spans="1:5" ht="6" customHeight="1" x14ac:dyDescent="0.2">
      <c r="A14" s="14"/>
      <c r="B14" s="15"/>
      <c r="C14" s="15"/>
      <c r="D14" s="15"/>
      <c r="E14" s="16"/>
    </row>
    <row r="15" spans="1:5" ht="14.1" customHeight="1" x14ac:dyDescent="0.2">
      <c r="A15" s="1" t="s">
        <v>13</v>
      </c>
      <c r="B15" s="3">
        <f>B16+B17</f>
        <v>-159.71674640000128</v>
      </c>
      <c r="C15" s="3">
        <f>C16+C17</f>
        <v>1326.9244620800018</v>
      </c>
      <c r="D15" s="3">
        <f>+C15-B15</f>
        <v>1486.6412084800031</v>
      </c>
      <c r="E15" s="42">
        <f>IF(B15=0,0,+C15/B15*100-100)</f>
        <v>-930.79858060519007</v>
      </c>
    </row>
    <row r="16" spans="1:5" ht="12.95" customHeight="1" x14ac:dyDescent="0.2">
      <c r="A16" s="1" t="s">
        <v>16</v>
      </c>
      <c r="B16" s="2">
        <f>B19+B74</f>
        <v>31115.175432740001</v>
      </c>
      <c r="C16" s="2">
        <f>C19+C74</f>
        <v>30696.623788640001</v>
      </c>
      <c r="D16" s="2">
        <f t="shared" ref="D16:D79" si="0">+C16-B16</f>
        <v>-418.55164409999998</v>
      </c>
      <c r="E16" s="43">
        <f t="shared" ref="E16:E79" si="1">IF(B16=0,0,+C16/B16*100-100)</f>
        <v>-1.3451688389312153</v>
      </c>
    </row>
    <row r="17" spans="1:5" ht="12.95" customHeight="1" x14ac:dyDescent="0.2">
      <c r="A17" s="1" t="s">
        <v>17</v>
      </c>
      <c r="B17" s="2">
        <f>B20+B75</f>
        <v>-31274.892179140003</v>
      </c>
      <c r="C17" s="2">
        <f>C20+C75</f>
        <v>-29369.699326559999</v>
      </c>
      <c r="D17" s="2">
        <f t="shared" si="0"/>
        <v>1905.1928525800031</v>
      </c>
      <c r="E17" s="43">
        <f t="shared" si="1"/>
        <v>-6.0917647346862651</v>
      </c>
    </row>
    <row r="18" spans="1:5" ht="12.95" customHeight="1" x14ac:dyDescent="0.2">
      <c r="A18" s="1" t="s">
        <v>14</v>
      </c>
      <c r="B18" s="3">
        <f>B19+B20</f>
        <v>-81.618124370001169</v>
      </c>
      <c r="C18" s="3">
        <f>C19+C20</f>
        <v>1385.1961025000019</v>
      </c>
      <c r="D18" s="3">
        <f t="shared" si="0"/>
        <v>1466.814226870003</v>
      </c>
      <c r="E18" s="42">
        <f t="shared" si="1"/>
        <v>-1797.167281399978</v>
      </c>
    </row>
    <row r="19" spans="1:5" ht="12.95" customHeight="1" x14ac:dyDescent="0.2">
      <c r="A19" s="1" t="s">
        <v>15</v>
      </c>
      <c r="B19" s="2">
        <f>B22+B61</f>
        <v>30465.760230020001</v>
      </c>
      <c r="C19" s="2">
        <f>C22+C61</f>
        <v>30063.261820470001</v>
      </c>
      <c r="D19" s="2">
        <f t="shared" si="0"/>
        <v>-402.49840955000036</v>
      </c>
      <c r="E19" s="43">
        <f t="shared" si="1"/>
        <v>-1.3211500599725383</v>
      </c>
    </row>
    <row r="20" spans="1:5" ht="12.95" customHeight="1" x14ac:dyDescent="0.2">
      <c r="A20" s="1" t="s">
        <v>18</v>
      </c>
      <c r="B20" s="2">
        <f>B23+B67</f>
        <v>-30547.378354390003</v>
      </c>
      <c r="C20" s="2">
        <f>C23+C67</f>
        <v>-28678.065717969999</v>
      </c>
      <c r="D20" s="2">
        <f t="shared" si="0"/>
        <v>1869.3126364200034</v>
      </c>
      <c r="E20" s="43">
        <f t="shared" si="1"/>
        <v>-6.119388101766063</v>
      </c>
    </row>
    <row r="21" spans="1:5" ht="12.95" customHeight="1" x14ac:dyDescent="0.2">
      <c r="A21" s="1" t="s">
        <v>19</v>
      </c>
      <c r="B21" s="3">
        <f>B22+B23</f>
        <v>2823.9407532799996</v>
      </c>
      <c r="C21" s="3">
        <f>C22+C23</f>
        <v>4507.3628268000029</v>
      </c>
      <c r="D21" s="3">
        <f t="shared" si="0"/>
        <v>1683.4220735200033</v>
      </c>
      <c r="E21" s="42">
        <f t="shared" si="1"/>
        <v>59.612513880282847</v>
      </c>
    </row>
    <row r="22" spans="1:5" ht="12.95" customHeight="1" x14ac:dyDescent="0.2">
      <c r="A22" s="1" t="s">
        <v>20</v>
      </c>
      <c r="B22" s="2">
        <f>B25+B36</f>
        <v>27712.524677400001</v>
      </c>
      <c r="C22" s="2">
        <f>C25+C36</f>
        <v>26887.595094520002</v>
      </c>
      <c r="D22" s="2">
        <f t="shared" si="0"/>
        <v>-824.92958287999863</v>
      </c>
      <c r="E22" s="43">
        <f t="shared" si="1"/>
        <v>-2.9767391909721681</v>
      </c>
    </row>
    <row r="23" spans="1:5" ht="12.95" customHeight="1" x14ac:dyDescent="0.2">
      <c r="A23" s="1" t="s">
        <v>21</v>
      </c>
      <c r="B23" s="2">
        <f>B30+B48</f>
        <v>-24888.583924120001</v>
      </c>
      <c r="C23" s="2">
        <f>C30+C48</f>
        <v>-22380.232267719999</v>
      </c>
      <c r="D23" s="2">
        <f t="shared" si="0"/>
        <v>2508.351656400002</v>
      </c>
      <c r="E23" s="43">
        <f t="shared" si="1"/>
        <v>-10.078322109636417</v>
      </c>
    </row>
    <row r="24" spans="1:5" ht="12.95" customHeight="1" x14ac:dyDescent="0.2">
      <c r="A24" s="1" t="s">
        <v>22</v>
      </c>
      <c r="B24" s="3">
        <f>B25+B30</f>
        <v>-7808.4972385399997</v>
      </c>
      <c r="C24" s="3">
        <f>C25+C30</f>
        <v>-6693.7465830199999</v>
      </c>
      <c r="D24" s="3">
        <f t="shared" si="0"/>
        <v>1114.7506555199998</v>
      </c>
      <c r="E24" s="42">
        <f t="shared" si="1"/>
        <v>-14.276122811672167</v>
      </c>
    </row>
    <row r="25" spans="1:5" ht="12.75" customHeight="1" x14ac:dyDescent="0.2">
      <c r="A25" s="1" t="s">
        <v>23</v>
      </c>
      <c r="B25" s="3">
        <f>B26+B27+B28+B29</f>
        <v>13137.65688921</v>
      </c>
      <c r="C25" s="3">
        <f>C26+C27+C28+C29</f>
        <v>11836.49090015</v>
      </c>
      <c r="D25" s="3">
        <f t="shared" si="0"/>
        <v>-1301.1659890600004</v>
      </c>
      <c r="E25" s="42">
        <f t="shared" si="1"/>
        <v>-9.9040947714858731</v>
      </c>
    </row>
    <row r="26" spans="1:5" ht="12.6" customHeight="1" x14ac:dyDescent="0.2">
      <c r="A26" s="1" t="s">
        <v>24</v>
      </c>
      <c r="B26" s="2">
        <v>11455.900594209999</v>
      </c>
      <c r="C26" s="2">
        <v>9922.0664684500007</v>
      </c>
      <c r="D26" s="2">
        <f t="shared" si="0"/>
        <v>-1533.8341257599986</v>
      </c>
      <c r="E26" s="43">
        <f t="shared" si="1"/>
        <v>-13.389031382964546</v>
      </c>
    </row>
    <row r="27" spans="1:5" ht="12.6" customHeight="1" x14ac:dyDescent="0.2">
      <c r="A27" s="1" t="s">
        <v>25</v>
      </c>
      <c r="B27" s="2">
        <v>0</v>
      </c>
      <c r="C27" s="2">
        <v>0</v>
      </c>
      <c r="D27" s="2">
        <f t="shared" si="0"/>
        <v>0</v>
      </c>
      <c r="E27" s="43">
        <f t="shared" si="1"/>
        <v>0</v>
      </c>
    </row>
    <row r="28" spans="1:5" ht="12.6" customHeight="1" x14ac:dyDescent="0.2">
      <c r="A28" s="1" t="s">
        <v>26</v>
      </c>
      <c r="B28" s="2">
        <v>11.69642419</v>
      </c>
      <c r="C28" s="2">
        <v>11.764723780000001</v>
      </c>
      <c r="D28" s="2">
        <f t="shared" si="0"/>
        <v>6.8299590000000521E-2</v>
      </c>
      <c r="E28" s="43">
        <f t="shared" si="1"/>
        <v>0.58393564469380976</v>
      </c>
    </row>
    <row r="29" spans="1:5" ht="12.6" customHeight="1" x14ac:dyDescent="0.2">
      <c r="A29" s="1" t="s">
        <v>27</v>
      </c>
      <c r="B29" s="2">
        <v>1670.0598708099999</v>
      </c>
      <c r="C29" s="2">
        <v>1902.6597079200001</v>
      </c>
      <c r="D29" s="2">
        <f t="shared" si="0"/>
        <v>232.59983711000018</v>
      </c>
      <c r="E29" s="43">
        <f t="shared" si="1"/>
        <v>13.927634642055466</v>
      </c>
    </row>
    <row r="30" spans="1:5" ht="12.75" customHeight="1" x14ac:dyDescent="0.2">
      <c r="A30" s="1" t="s">
        <v>28</v>
      </c>
      <c r="B30" s="3">
        <f>B31+B32+B33+B34</f>
        <v>-20946.15412775</v>
      </c>
      <c r="C30" s="3">
        <f>C31+C32+C33+C34</f>
        <v>-18530.23748317</v>
      </c>
      <c r="D30" s="3">
        <f t="shared" si="0"/>
        <v>2415.9166445800001</v>
      </c>
      <c r="E30" s="42">
        <f t="shared" si="1"/>
        <v>-11.533939022148857</v>
      </c>
    </row>
    <row r="31" spans="1:5" ht="12.6" customHeight="1" x14ac:dyDescent="0.2">
      <c r="A31" s="1" t="s">
        <v>24</v>
      </c>
      <c r="B31" s="2">
        <v>-18759.85529091</v>
      </c>
      <c r="C31" s="2">
        <v>-16213.25671892</v>
      </c>
      <c r="D31" s="2">
        <f t="shared" si="0"/>
        <v>2546.59857199</v>
      </c>
      <c r="E31" s="43">
        <f t="shared" si="1"/>
        <v>-13.574723965082725</v>
      </c>
    </row>
    <row r="32" spans="1:5" ht="12.6" customHeight="1" x14ac:dyDescent="0.2">
      <c r="A32" s="1" t="s">
        <v>25</v>
      </c>
      <c r="B32" s="2">
        <v>0</v>
      </c>
      <c r="C32" s="2">
        <v>0</v>
      </c>
      <c r="D32" s="2">
        <f t="shared" si="0"/>
        <v>0</v>
      </c>
      <c r="E32" s="43">
        <f t="shared" si="1"/>
        <v>0</v>
      </c>
    </row>
    <row r="33" spans="1:5" ht="12.6" customHeight="1" x14ac:dyDescent="0.2">
      <c r="A33" s="1" t="s">
        <v>26</v>
      </c>
      <c r="B33" s="2">
        <v>-5.5315400700000001</v>
      </c>
      <c r="C33" s="2">
        <v>-4.7722441900000003</v>
      </c>
      <c r="D33" s="2">
        <f t="shared" si="0"/>
        <v>0.75929587999999981</v>
      </c>
      <c r="E33" s="43">
        <f t="shared" si="1"/>
        <v>-13.72666328710153</v>
      </c>
    </row>
    <row r="34" spans="1:5" ht="12.6" customHeight="1" x14ac:dyDescent="0.2">
      <c r="A34" s="1" t="s">
        <v>27</v>
      </c>
      <c r="B34" s="2">
        <v>-2180.76729677</v>
      </c>
      <c r="C34" s="2">
        <v>-2312.20852006</v>
      </c>
      <c r="D34" s="2">
        <f t="shared" si="0"/>
        <v>-131.44122328999993</v>
      </c>
      <c r="E34" s="43">
        <f t="shared" si="1"/>
        <v>6.0272924802514041</v>
      </c>
    </row>
    <row r="35" spans="1:5" ht="12.95" customHeight="1" x14ac:dyDescent="0.2">
      <c r="A35" s="1" t="s">
        <v>29</v>
      </c>
      <c r="B35" s="3">
        <f>B36+B48</f>
        <v>10632.437991819999</v>
      </c>
      <c r="C35" s="3">
        <f>C36+C48</f>
        <v>11201.109409820001</v>
      </c>
      <c r="D35" s="3">
        <f t="shared" si="0"/>
        <v>568.67141800000172</v>
      </c>
      <c r="E35" s="42">
        <f t="shared" si="1"/>
        <v>5.3484574134126746</v>
      </c>
    </row>
    <row r="36" spans="1:5" ht="12.75" customHeight="1" x14ac:dyDescent="0.2">
      <c r="A36" s="1" t="s">
        <v>30</v>
      </c>
      <c r="B36" s="3">
        <f>B37+B38+B39+B40+B41+B42+B43+B44+B45+B46+B47</f>
        <v>14574.86778819</v>
      </c>
      <c r="C36" s="3">
        <f>C37+C38+C39+C40+C41+C42+C43+C44+C45+C46+C47</f>
        <v>15051.10419437</v>
      </c>
      <c r="D36" s="3">
        <f t="shared" si="0"/>
        <v>476.2364061799999</v>
      </c>
      <c r="E36" s="42">
        <f t="shared" si="1"/>
        <v>3.2675178471663031</v>
      </c>
    </row>
    <row r="37" spans="1:5" ht="12.4" customHeight="1" x14ac:dyDescent="0.2">
      <c r="A37" s="1" t="s">
        <v>31</v>
      </c>
      <c r="B37" s="2">
        <v>6828.9843648699989</v>
      </c>
      <c r="C37" s="2">
        <v>6693.2074106599985</v>
      </c>
      <c r="D37" s="2">
        <f t="shared" si="0"/>
        <v>-135.77695421000044</v>
      </c>
      <c r="E37" s="43">
        <f t="shared" si="1"/>
        <v>-1.9882452053700916</v>
      </c>
    </row>
    <row r="38" spans="1:5" ht="12.4" customHeight="1" x14ac:dyDescent="0.2">
      <c r="A38" s="1" t="s">
        <v>32</v>
      </c>
      <c r="B38" s="2">
        <v>4130.7798585</v>
      </c>
      <c r="C38" s="2">
        <v>4515.1849099999999</v>
      </c>
      <c r="D38" s="2">
        <f t="shared" si="0"/>
        <v>384.4050514999999</v>
      </c>
      <c r="E38" s="43">
        <f t="shared" si="1"/>
        <v>9.305871159146875</v>
      </c>
    </row>
    <row r="39" spans="1:5" ht="12.4" customHeight="1" x14ac:dyDescent="0.2">
      <c r="A39" s="1" t="s">
        <v>33</v>
      </c>
      <c r="B39" s="2">
        <v>437.43848955999999</v>
      </c>
      <c r="C39" s="2">
        <v>448.96913959000005</v>
      </c>
      <c r="D39" s="2">
        <f t="shared" si="0"/>
        <v>11.530650030000061</v>
      </c>
      <c r="E39" s="43">
        <f t="shared" si="1"/>
        <v>2.6359477515566283</v>
      </c>
    </row>
    <row r="40" spans="1:5" ht="12.4" customHeight="1" x14ac:dyDescent="0.2">
      <c r="A40" s="1" t="s">
        <v>34</v>
      </c>
      <c r="B40" s="2">
        <v>0</v>
      </c>
      <c r="C40" s="2">
        <v>0</v>
      </c>
      <c r="D40" s="2">
        <f t="shared" si="0"/>
        <v>0</v>
      </c>
      <c r="E40" s="43">
        <f t="shared" si="1"/>
        <v>0</v>
      </c>
    </row>
    <row r="41" spans="1:5" ht="12.4" customHeight="1" x14ac:dyDescent="0.2">
      <c r="A41" s="1" t="s">
        <v>35</v>
      </c>
      <c r="B41" s="2">
        <v>349.08157893999999</v>
      </c>
      <c r="C41" s="2">
        <v>341.50769510999999</v>
      </c>
      <c r="D41" s="2">
        <f t="shared" si="0"/>
        <v>-7.5738838299999998</v>
      </c>
      <c r="E41" s="43">
        <f t="shared" si="1"/>
        <v>-2.1696601272970071</v>
      </c>
    </row>
    <row r="42" spans="1:5" ht="12.4" customHeight="1" x14ac:dyDescent="0.2">
      <c r="A42" s="1" t="s">
        <v>36</v>
      </c>
      <c r="B42" s="2">
        <v>145.28740384999998</v>
      </c>
      <c r="C42" s="2">
        <v>193.80921860999999</v>
      </c>
      <c r="D42" s="2">
        <f t="shared" si="0"/>
        <v>48.521814760000012</v>
      </c>
      <c r="E42" s="43">
        <f t="shared" si="1"/>
        <v>33.397124233905174</v>
      </c>
    </row>
    <row r="43" spans="1:5" ht="12.4" customHeight="1" x14ac:dyDescent="0.2">
      <c r="A43" s="1" t="s">
        <v>37</v>
      </c>
      <c r="B43" s="2">
        <v>36.053797160000002</v>
      </c>
      <c r="C43" s="2">
        <v>37.474256179999998</v>
      </c>
      <c r="D43" s="2">
        <f t="shared" si="0"/>
        <v>1.4204590199999956</v>
      </c>
      <c r="E43" s="43">
        <f t="shared" si="1"/>
        <v>3.9398319508379842</v>
      </c>
    </row>
    <row r="44" spans="1:5" ht="12.4" customHeight="1" x14ac:dyDescent="0.2">
      <c r="A44" s="1" t="s">
        <v>38</v>
      </c>
      <c r="B44" s="2">
        <v>2.6609087599999999</v>
      </c>
      <c r="C44" s="2">
        <v>0.67767164999999996</v>
      </c>
      <c r="D44" s="2">
        <f t="shared" si="0"/>
        <v>-1.9832371099999999</v>
      </c>
      <c r="E44" s="43">
        <f t="shared" si="1"/>
        <v>-74.532322934665373</v>
      </c>
    </row>
    <row r="45" spans="1:5" ht="12.4" customHeight="1" x14ac:dyDescent="0.2">
      <c r="A45" s="1" t="s">
        <v>39</v>
      </c>
      <c r="B45" s="2">
        <v>2554.6525032899999</v>
      </c>
      <c r="C45" s="2">
        <v>2718.7424514200002</v>
      </c>
      <c r="D45" s="2">
        <f t="shared" si="0"/>
        <v>164.08994813000027</v>
      </c>
      <c r="E45" s="43">
        <f t="shared" si="1"/>
        <v>6.4231807621066821</v>
      </c>
    </row>
    <row r="46" spans="1:5" ht="12.4" customHeight="1" x14ac:dyDescent="0.2">
      <c r="A46" s="1" t="s">
        <v>40</v>
      </c>
      <c r="B46" s="2">
        <v>3.1242332599999996</v>
      </c>
      <c r="C46" s="2">
        <v>3.1860211500000002</v>
      </c>
      <c r="D46" s="2">
        <f t="shared" si="0"/>
        <v>6.1787890000000623E-2</v>
      </c>
      <c r="E46" s="43">
        <f t="shared" si="1"/>
        <v>1.977697721584363</v>
      </c>
    </row>
    <row r="47" spans="1:5" ht="12.4" customHeight="1" x14ac:dyDescent="0.2">
      <c r="A47" s="1" t="s">
        <v>41</v>
      </c>
      <c r="B47" s="2">
        <v>86.804650000000009</v>
      </c>
      <c r="C47" s="2">
        <v>98.34541999999999</v>
      </c>
      <c r="D47" s="2">
        <f t="shared" si="0"/>
        <v>11.540769999999981</v>
      </c>
      <c r="E47" s="43">
        <f t="shared" si="1"/>
        <v>13.295105734543</v>
      </c>
    </row>
    <row r="48" spans="1:5" ht="12.75" customHeight="1" x14ac:dyDescent="0.2">
      <c r="A48" s="1" t="s">
        <v>42</v>
      </c>
      <c r="B48" s="3">
        <f>B49+B50+B51+B52+B53+B54+B55+B56+B57+B58+B59</f>
        <v>-3942.4297963700001</v>
      </c>
      <c r="C48" s="3">
        <f>C49+C50+C51+C52+C53+C54+C55+C56+C57+C58+C59</f>
        <v>-3849.9947845499992</v>
      </c>
      <c r="D48" s="3">
        <f t="shared" si="0"/>
        <v>92.435011820000909</v>
      </c>
      <c r="E48" s="42">
        <f t="shared" si="1"/>
        <v>-2.3446203634395886</v>
      </c>
    </row>
    <row r="49" spans="1:5" ht="12.4" customHeight="1" x14ac:dyDescent="0.2">
      <c r="A49" s="1" t="s">
        <v>31</v>
      </c>
      <c r="B49" s="2">
        <v>-1982.41593169</v>
      </c>
      <c r="C49" s="2">
        <v>-1908.0819104100001</v>
      </c>
      <c r="D49" s="2">
        <f t="shared" si="0"/>
        <v>74.334021279999888</v>
      </c>
      <c r="E49" s="43">
        <f t="shared" si="1"/>
        <v>-3.7496682755485296</v>
      </c>
    </row>
    <row r="50" spans="1:5" ht="12.4" customHeight="1" x14ac:dyDescent="0.2">
      <c r="A50" s="1" t="s">
        <v>32</v>
      </c>
      <c r="B50" s="2">
        <v>-909.5653440000001</v>
      </c>
      <c r="C50" s="2">
        <v>-950.70815808999998</v>
      </c>
      <c r="D50" s="2">
        <f t="shared" si="0"/>
        <v>-41.142814089999888</v>
      </c>
      <c r="E50" s="43">
        <f t="shared" si="1"/>
        <v>4.5233489118072612</v>
      </c>
    </row>
    <row r="51" spans="1:5" ht="12.4" customHeight="1" x14ac:dyDescent="0.2">
      <c r="A51" s="1" t="s">
        <v>33</v>
      </c>
      <c r="B51" s="2">
        <v>-64.058328250000002</v>
      </c>
      <c r="C51" s="2">
        <v>-65.368017640000005</v>
      </c>
      <c r="D51" s="2">
        <f t="shared" si="0"/>
        <v>-1.3096893900000026</v>
      </c>
      <c r="E51" s="43">
        <f t="shared" si="1"/>
        <v>2.0445263337011994</v>
      </c>
    </row>
    <row r="52" spans="1:5" ht="12.4" customHeight="1" x14ac:dyDescent="0.2">
      <c r="A52" s="1" t="s">
        <v>34</v>
      </c>
      <c r="B52" s="2">
        <v>0</v>
      </c>
      <c r="C52" s="2">
        <v>0</v>
      </c>
      <c r="D52" s="2">
        <f t="shared" si="0"/>
        <v>0</v>
      </c>
      <c r="E52" s="43">
        <f t="shared" si="1"/>
        <v>0</v>
      </c>
    </row>
    <row r="53" spans="1:5" ht="12.4" customHeight="1" x14ac:dyDescent="0.2">
      <c r="A53" s="1" t="s">
        <v>35</v>
      </c>
      <c r="B53" s="2">
        <v>-399.81236681999997</v>
      </c>
      <c r="C53" s="2">
        <v>-336.84622014000001</v>
      </c>
      <c r="D53" s="2">
        <f t="shared" si="0"/>
        <v>62.966146679999952</v>
      </c>
      <c r="E53" s="43">
        <f t="shared" si="1"/>
        <v>-15.748924221833292</v>
      </c>
    </row>
    <row r="54" spans="1:5" ht="12.4" customHeight="1" x14ac:dyDescent="0.2">
      <c r="A54" s="1" t="s">
        <v>36</v>
      </c>
      <c r="B54" s="2">
        <v>-61.053841259999992</v>
      </c>
      <c r="C54" s="2">
        <v>-76.42633914999999</v>
      </c>
      <c r="D54" s="2">
        <f t="shared" si="0"/>
        <v>-15.372497889999998</v>
      </c>
      <c r="E54" s="43">
        <f t="shared" si="1"/>
        <v>25.178592489431836</v>
      </c>
    </row>
    <row r="55" spans="1:5" ht="12.4" customHeight="1" x14ac:dyDescent="0.2">
      <c r="A55" s="1" t="s">
        <v>37</v>
      </c>
      <c r="B55" s="2">
        <v>-58.551666900000001</v>
      </c>
      <c r="C55" s="2">
        <v>-60.818947620000003</v>
      </c>
      <c r="D55" s="2">
        <f t="shared" si="0"/>
        <v>-2.2672807200000022</v>
      </c>
      <c r="E55" s="43">
        <f t="shared" si="1"/>
        <v>3.8722735663055943</v>
      </c>
    </row>
    <row r="56" spans="1:5" ht="12.4" customHeight="1" x14ac:dyDescent="0.2">
      <c r="A56" s="1" t="s">
        <v>38</v>
      </c>
      <c r="B56" s="2">
        <v>-10.671426779999999</v>
      </c>
      <c r="C56" s="2">
        <v>-5.9062488599999998</v>
      </c>
      <c r="D56" s="2">
        <f t="shared" si="0"/>
        <v>4.7651779199999993</v>
      </c>
      <c r="E56" s="43">
        <f t="shared" si="1"/>
        <v>-44.653615849482499</v>
      </c>
    </row>
    <row r="57" spans="1:5" ht="12.4" customHeight="1" x14ac:dyDescent="0.2">
      <c r="A57" s="1" t="s">
        <v>39</v>
      </c>
      <c r="B57" s="2">
        <v>-376.96617564000007</v>
      </c>
      <c r="C57" s="2">
        <v>-364.72595813000004</v>
      </c>
      <c r="D57" s="2">
        <f t="shared" si="0"/>
        <v>12.240217510000036</v>
      </c>
      <c r="E57" s="43">
        <f t="shared" si="1"/>
        <v>-3.2470333682376236</v>
      </c>
    </row>
    <row r="58" spans="1:5" ht="12.4" customHeight="1" x14ac:dyDescent="0.2">
      <c r="A58" s="1" t="s">
        <v>40</v>
      </c>
      <c r="B58" s="2">
        <v>-9.3444143799999999</v>
      </c>
      <c r="C58" s="2">
        <v>-9.5282534600000002</v>
      </c>
      <c r="D58" s="2">
        <f t="shared" si="0"/>
        <v>-0.18383908000000027</v>
      </c>
      <c r="E58" s="43">
        <f t="shared" si="1"/>
        <v>1.9673686602926637</v>
      </c>
    </row>
    <row r="59" spans="1:5" ht="12.4" customHeight="1" x14ac:dyDescent="0.2">
      <c r="A59" s="1" t="s">
        <v>41</v>
      </c>
      <c r="B59" s="2">
        <v>-69.990300649999995</v>
      </c>
      <c r="C59" s="2">
        <v>-71.584731050000002</v>
      </c>
      <c r="D59" s="2">
        <f t="shared" si="0"/>
        <v>-1.5944304000000074</v>
      </c>
      <c r="E59" s="43">
        <f t="shared" si="1"/>
        <v>2.2780733690133133</v>
      </c>
    </row>
    <row r="60" spans="1:5" ht="12.95" customHeight="1" x14ac:dyDescent="0.2">
      <c r="A60" s="1" t="s">
        <v>43</v>
      </c>
      <c r="B60" s="3">
        <f>B61+B67</f>
        <v>-2905.5588776500003</v>
      </c>
      <c r="C60" s="3">
        <f>C61+C67</f>
        <v>-3122.1667242999997</v>
      </c>
      <c r="D60" s="3">
        <f t="shared" si="0"/>
        <v>-216.60784664999937</v>
      </c>
      <c r="E60" s="42">
        <f t="shared" si="1"/>
        <v>7.4549460455329211</v>
      </c>
    </row>
    <row r="61" spans="1:5" ht="12.75" customHeight="1" x14ac:dyDescent="0.2">
      <c r="A61" s="1" t="s">
        <v>44</v>
      </c>
      <c r="B61" s="3">
        <f>B62+B63</f>
        <v>2753.2355526200004</v>
      </c>
      <c r="C61" s="3">
        <f>C62+C63</f>
        <v>3175.6667259500005</v>
      </c>
      <c r="D61" s="3">
        <f t="shared" si="0"/>
        <v>422.43117333000009</v>
      </c>
      <c r="E61" s="42">
        <f t="shared" si="1"/>
        <v>15.343081449315548</v>
      </c>
    </row>
    <row r="62" spans="1:5" ht="12.75" customHeight="1" x14ac:dyDescent="0.2">
      <c r="A62" s="1" t="s">
        <v>45</v>
      </c>
      <c r="B62" s="2">
        <v>43.43741198</v>
      </c>
      <c r="C62" s="2">
        <v>48.93863958</v>
      </c>
      <c r="D62" s="2">
        <f t="shared" si="0"/>
        <v>5.5012276</v>
      </c>
      <c r="E62" s="43">
        <f t="shared" si="1"/>
        <v>12.664722296376567</v>
      </c>
    </row>
    <row r="63" spans="1:5" ht="12.75" customHeight="1" x14ac:dyDescent="0.2">
      <c r="A63" s="1" t="s">
        <v>50</v>
      </c>
      <c r="B63" s="2">
        <f>B64+B65+B66</f>
        <v>2709.7981406400004</v>
      </c>
      <c r="C63" s="2">
        <f>C64+C65+C66</f>
        <v>3126.7280863700003</v>
      </c>
      <c r="D63" s="2">
        <f t="shared" si="0"/>
        <v>416.92994572999987</v>
      </c>
      <c r="E63" s="43">
        <f t="shared" si="1"/>
        <v>15.386014901889695</v>
      </c>
    </row>
    <row r="64" spans="1:5" ht="12.4" customHeight="1" x14ac:dyDescent="0.2">
      <c r="A64" s="1" t="s">
        <v>46</v>
      </c>
      <c r="B64" s="2">
        <v>151.20103157000003</v>
      </c>
      <c r="C64" s="2">
        <v>144.7097679</v>
      </c>
      <c r="D64" s="2">
        <f t="shared" si="0"/>
        <v>-6.4912636700000235</v>
      </c>
      <c r="E64" s="43">
        <f t="shared" si="1"/>
        <v>-4.2931345127726956</v>
      </c>
    </row>
    <row r="65" spans="1:5" ht="12.4" customHeight="1" x14ac:dyDescent="0.2">
      <c r="A65" s="1" t="s">
        <v>47</v>
      </c>
      <c r="B65" s="2">
        <v>536.06958094000004</v>
      </c>
      <c r="C65" s="2">
        <v>707.12165716000004</v>
      </c>
      <c r="D65" s="2">
        <f t="shared" si="0"/>
        <v>171.05207622</v>
      </c>
      <c r="E65" s="43">
        <f t="shared" si="1"/>
        <v>31.90855857182936</v>
      </c>
    </row>
    <row r="66" spans="1:5" ht="12.4" customHeight="1" x14ac:dyDescent="0.2">
      <c r="A66" s="1" t="s">
        <v>48</v>
      </c>
      <c r="B66" s="2">
        <v>2022.5275281300001</v>
      </c>
      <c r="C66" s="2">
        <v>2274.8966613100001</v>
      </c>
      <c r="D66" s="2">
        <f t="shared" si="0"/>
        <v>252.36913318000006</v>
      </c>
      <c r="E66" s="43">
        <f t="shared" si="1"/>
        <v>12.477908442281475</v>
      </c>
    </row>
    <row r="67" spans="1:5" ht="12.75" customHeight="1" x14ac:dyDescent="0.2">
      <c r="A67" s="1" t="s">
        <v>49</v>
      </c>
      <c r="B67" s="3">
        <f>B68+B69</f>
        <v>-5658.7944302700007</v>
      </c>
      <c r="C67" s="3">
        <f>C68+C69</f>
        <v>-6297.8334502500002</v>
      </c>
      <c r="D67" s="3">
        <f t="shared" si="0"/>
        <v>-639.03901997999947</v>
      </c>
      <c r="E67" s="42">
        <f t="shared" si="1"/>
        <v>11.292847405123155</v>
      </c>
    </row>
    <row r="68" spans="1:5" ht="12.75" customHeight="1" x14ac:dyDescent="0.2">
      <c r="A68" s="1" t="s">
        <v>45</v>
      </c>
      <c r="B68" s="2">
        <v>-1.9955540000000001</v>
      </c>
      <c r="C68" s="2">
        <v>-2.3946648000000001</v>
      </c>
      <c r="D68" s="2">
        <f t="shared" si="0"/>
        <v>-0.3991108000000001</v>
      </c>
      <c r="E68" s="43">
        <f t="shared" si="1"/>
        <v>20</v>
      </c>
    </row>
    <row r="69" spans="1:5" ht="12.75" customHeight="1" x14ac:dyDescent="0.2">
      <c r="A69" s="1" t="s">
        <v>50</v>
      </c>
      <c r="B69" s="2">
        <f>B70+B71+B72</f>
        <v>-5656.7988762700006</v>
      </c>
      <c r="C69" s="2">
        <f>C70+C71+C72</f>
        <v>-6295.4387854500001</v>
      </c>
      <c r="D69" s="2">
        <f t="shared" si="0"/>
        <v>-638.63990917999945</v>
      </c>
      <c r="E69" s="43">
        <f t="shared" si="1"/>
        <v>11.289775775113071</v>
      </c>
    </row>
    <row r="70" spans="1:5" ht="12.4" customHeight="1" x14ac:dyDescent="0.2">
      <c r="A70" s="1" t="s">
        <v>46</v>
      </c>
      <c r="B70" s="2">
        <v>-2326.17162396</v>
      </c>
      <c r="C70" s="2">
        <v>-2346.2806232200001</v>
      </c>
      <c r="D70" s="2">
        <f t="shared" si="0"/>
        <v>-20.108999260000019</v>
      </c>
      <c r="E70" s="43">
        <f t="shared" si="1"/>
        <v>0.86446756777847611</v>
      </c>
    </row>
    <row r="71" spans="1:5" ht="12.4" customHeight="1" x14ac:dyDescent="0.2">
      <c r="A71" s="1" t="s">
        <v>47</v>
      </c>
      <c r="B71" s="2">
        <v>-1392.8185571200002</v>
      </c>
      <c r="C71" s="2">
        <v>-1723.51678373</v>
      </c>
      <c r="D71" s="2">
        <f t="shared" si="0"/>
        <v>-330.69822660999989</v>
      </c>
      <c r="E71" s="43">
        <f t="shared" si="1"/>
        <v>23.743094527244168</v>
      </c>
    </row>
    <row r="72" spans="1:5" ht="12.4" customHeight="1" x14ac:dyDescent="0.2">
      <c r="A72" s="1" t="s">
        <v>48</v>
      </c>
      <c r="B72" s="2">
        <v>-1937.80869519</v>
      </c>
      <c r="C72" s="2">
        <v>-2225.6413785</v>
      </c>
      <c r="D72" s="2">
        <f t="shared" si="0"/>
        <v>-287.83268330999999</v>
      </c>
      <c r="E72" s="43">
        <f t="shared" si="1"/>
        <v>14.853513869787776</v>
      </c>
    </row>
    <row r="73" spans="1:5" ht="12.95" customHeight="1" x14ac:dyDescent="0.2">
      <c r="A73" s="1" t="s">
        <v>51</v>
      </c>
      <c r="B73" s="3">
        <f>B74+B75</f>
        <v>-78.098622030000001</v>
      </c>
      <c r="C73" s="3">
        <f>C74+C75</f>
        <v>-58.27164042000004</v>
      </c>
      <c r="D73" s="3">
        <f t="shared" si="0"/>
        <v>19.826981609999962</v>
      </c>
      <c r="E73" s="42">
        <f t="shared" si="1"/>
        <v>-25.387108113615412</v>
      </c>
    </row>
    <row r="74" spans="1:5" ht="12.75" customHeight="1" x14ac:dyDescent="0.2">
      <c r="A74" s="1" t="s">
        <v>52</v>
      </c>
      <c r="B74" s="2">
        <v>649.41520272000002</v>
      </c>
      <c r="C74" s="2">
        <v>633.36196816999995</v>
      </c>
      <c r="D74" s="2">
        <f t="shared" si="0"/>
        <v>-16.05323455000007</v>
      </c>
      <c r="E74" s="43">
        <f t="shared" si="1"/>
        <v>-2.4719523785034454</v>
      </c>
    </row>
    <row r="75" spans="1:5" ht="12.75" customHeight="1" x14ac:dyDescent="0.2">
      <c r="A75" s="1" t="s">
        <v>53</v>
      </c>
      <c r="B75" s="2">
        <v>-727.51382475000003</v>
      </c>
      <c r="C75" s="2">
        <v>-691.63360858999999</v>
      </c>
      <c r="D75" s="2">
        <f t="shared" si="0"/>
        <v>35.880216160000032</v>
      </c>
      <c r="E75" s="43">
        <f t="shared" si="1"/>
        <v>-4.9318947543477663</v>
      </c>
    </row>
    <row r="76" spans="1:5" ht="12.75" customHeight="1" x14ac:dyDescent="0.2">
      <c r="A76" s="1" t="s">
        <v>54</v>
      </c>
      <c r="B76" s="2">
        <v>8.2931559799999999</v>
      </c>
      <c r="C76" s="2">
        <v>11.876402709999999</v>
      </c>
      <c r="D76" s="2">
        <f t="shared" si="0"/>
        <v>3.583246729999999</v>
      </c>
      <c r="E76" s="43">
        <f t="shared" si="1"/>
        <v>43.207275235645568</v>
      </c>
    </row>
    <row r="77" spans="1:5" ht="12.75" customHeight="1" x14ac:dyDescent="0.2">
      <c r="A77" s="1" t="s">
        <v>55</v>
      </c>
      <c r="B77" s="2">
        <v>-86.391778009999996</v>
      </c>
      <c r="C77" s="2">
        <v>-70.148043129999991</v>
      </c>
      <c r="D77" s="2">
        <f t="shared" si="0"/>
        <v>16.243734880000005</v>
      </c>
      <c r="E77" s="43">
        <f t="shared" si="1"/>
        <v>-18.802408347377423</v>
      </c>
    </row>
    <row r="78" spans="1:5" ht="14.1" customHeight="1" x14ac:dyDescent="0.2">
      <c r="A78" s="1" t="s">
        <v>56</v>
      </c>
      <c r="B78" s="3">
        <f>B79+B80</f>
        <v>1886.9817818799997</v>
      </c>
      <c r="C78" s="3">
        <f>C79+C80</f>
        <v>4305.0124555500015</v>
      </c>
      <c r="D78" s="3">
        <f t="shared" si="0"/>
        <v>2418.0306736700018</v>
      </c>
      <c r="E78" s="42">
        <f t="shared" si="1"/>
        <v>128.14276729587277</v>
      </c>
    </row>
    <row r="79" spans="1:5" ht="12.95" customHeight="1" x14ac:dyDescent="0.2">
      <c r="A79" s="1" t="s">
        <v>57</v>
      </c>
      <c r="B79" s="3">
        <v>7.1112751000000003</v>
      </c>
      <c r="C79" s="3">
        <v>7.1145117799999991</v>
      </c>
      <c r="D79" s="3">
        <f t="shared" si="0"/>
        <v>3.2366799999987705E-3</v>
      </c>
      <c r="E79" s="42">
        <f t="shared" si="1"/>
        <v>4.5514762886881499E-2</v>
      </c>
    </row>
    <row r="80" spans="1:5" ht="12.95" customHeight="1" x14ac:dyDescent="0.2">
      <c r="A80" s="1" t="s">
        <v>58</v>
      </c>
      <c r="B80" s="3">
        <f>B81+B90+B93+B104</f>
        <v>1879.8705067799997</v>
      </c>
      <c r="C80" s="3">
        <f>C81+C90+C93+C104</f>
        <v>4297.8979437700018</v>
      </c>
      <c r="D80" s="3">
        <f t="shared" ref="D80:D105" si="2">+C80-B80</f>
        <v>2418.0274369900021</v>
      </c>
      <c r="E80" s="42">
        <f t="shared" ref="E80:E105" si="3">IF(B80=0,0,+C80/B80*100-100)</f>
        <v>128.62734046143439</v>
      </c>
    </row>
    <row r="81" spans="1:5" ht="12.75" customHeight="1" x14ac:dyDescent="0.2">
      <c r="A81" s="1" t="s">
        <v>59</v>
      </c>
      <c r="B81" s="5">
        <f>B82+B86</f>
        <v>1042.5360932900001</v>
      </c>
      <c r="C81" s="5">
        <f>C82+C86</f>
        <v>2087.20436505</v>
      </c>
      <c r="D81" s="5">
        <f t="shared" si="2"/>
        <v>1044.6682717599999</v>
      </c>
      <c r="E81" s="44">
        <f t="shared" si="3"/>
        <v>100.20451843190111</v>
      </c>
    </row>
    <row r="82" spans="1:5" ht="12.75" customHeight="1" x14ac:dyDescent="0.2">
      <c r="A82" s="1" t="s">
        <v>60</v>
      </c>
      <c r="B82" s="2">
        <f>B83+B84+B85</f>
        <v>-334.65261810999999</v>
      </c>
      <c r="C82" s="2">
        <f>C83+C84+C85</f>
        <v>-249.92198335000003</v>
      </c>
      <c r="D82" s="2">
        <f t="shared" si="2"/>
        <v>84.730634759999958</v>
      </c>
      <c r="E82" s="43">
        <f t="shared" si="3"/>
        <v>-25.318981587094314</v>
      </c>
    </row>
    <row r="83" spans="1:5" ht="12.75" customHeight="1" x14ac:dyDescent="0.2">
      <c r="A83" s="1" t="s">
        <v>61</v>
      </c>
      <c r="B83" s="2">
        <v>-334.65261810999999</v>
      </c>
      <c r="C83" s="2">
        <v>-249.92198335000003</v>
      </c>
      <c r="D83" s="2">
        <f t="shared" si="2"/>
        <v>84.730634759999958</v>
      </c>
      <c r="E83" s="43">
        <f t="shared" si="3"/>
        <v>-25.318981587094314</v>
      </c>
    </row>
    <row r="84" spans="1:5" ht="12.75" customHeight="1" x14ac:dyDescent="0.2">
      <c r="A84" s="1" t="s">
        <v>62</v>
      </c>
      <c r="B84" s="2">
        <v>0</v>
      </c>
      <c r="C84" s="2">
        <v>0</v>
      </c>
      <c r="D84" s="2">
        <f t="shared" si="2"/>
        <v>0</v>
      </c>
      <c r="E84" s="43">
        <f t="shared" si="3"/>
        <v>0</v>
      </c>
    </row>
    <row r="85" spans="1:5" ht="12.75" customHeight="1" x14ac:dyDescent="0.2">
      <c r="A85" s="1" t="s">
        <v>63</v>
      </c>
      <c r="B85" s="2">
        <v>0</v>
      </c>
      <c r="C85" s="2">
        <v>0</v>
      </c>
      <c r="D85" s="2">
        <f t="shared" si="2"/>
        <v>0</v>
      </c>
      <c r="E85" s="43">
        <f t="shared" si="3"/>
        <v>0</v>
      </c>
    </row>
    <row r="86" spans="1:5" ht="12.75" customHeight="1" x14ac:dyDescent="0.2">
      <c r="A86" s="4" t="s">
        <v>64</v>
      </c>
      <c r="B86" s="2">
        <f>B87+B88+B89</f>
        <v>1377.1887114000001</v>
      </c>
      <c r="C86" s="2">
        <f>C87+C88+C89</f>
        <v>2337.1263484000001</v>
      </c>
      <c r="D86" s="2">
        <f t="shared" si="2"/>
        <v>959.937637</v>
      </c>
      <c r="E86" s="45">
        <f t="shared" si="3"/>
        <v>69.702694267959998</v>
      </c>
    </row>
    <row r="87" spans="1:5" ht="12.75" customHeight="1" x14ac:dyDescent="0.2">
      <c r="A87" s="1" t="s">
        <v>65</v>
      </c>
      <c r="B87" s="2">
        <v>-127.59851056000001</v>
      </c>
      <c r="C87" s="2">
        <v>-32.580156289999998</v>
      </c>
      <c r="D87" s="2">
        <f t="shared" si="2"/>
        <v>95.018354270000003</v>
      </c>
      <c r="E87" s="43">
        <f t="shared" si="3"/>
        <v>-74.466664111506219</v>
      </c>
    </row>
    <row r="88" spans="1:5" ht="12.75" customHeight="1" x14ac:dyDescent="0.2">
      <c r="A88" s="1" t="s">
        <v>66</v>
      </c>
      <c r="B88" s="2">
        <v>976.22825047000015</v>
      </c>
      <c r="C88" s="2">
        <v>1480.69991224</v>
      </c>
      <c r="D88" s="2">
        <f t="shared" si="2"/>
        <v>504.47166176999986</v>
      </c>
      <c r="E88" s="43">
        <f t="shared" si="3"/>
        <v>51.675585246290979</v>
      </c>
    </row>
    <row r="89" spans="1:5" ht="12.75" customHeight="1" x14ac:dyDescent="0.2">
      <c r="A89" s="1" t="s">
        <v>67</v>
      </c>
      <c r="B89" s="2">
        <v>528.55897148999998</v>
      </c>
      <c r="C89" s="2">
        <v>889.00659245000008</v>
      </c>
      <c r="D89" s="2">
        <f t="shared" si="2"/>
        <v>360.44762096000011</v>
      </c>
      <c r="E89" s="43">
        <f t="shared" si="3"/>
        <v>68.194400322806672</v>
      </c>
    </row>
    <row r="90" spans="1:5" ht="12.75" customHeight="1" x14ac:dyDescent="0.2">
      <c r="A90" s="1" t="s">
        <v>68</v>
      </c>
      <c r="B90" s="5">
        <f>B91+B92</f>
        <v>-1520.9253472800003</v>
      </c>
      <c r="C90" s="5">
        <f>C91+C92</f>
        <v>973.17952757000148</v>
      </c>
      <c r="D90" s="5">
        <f t="shared" si="2"/>
        <v>2494.1048748500016</v>
      </c>
      <c r="E90" s="44">
        <f t="shared" si="3"/>
        <v>-163.98601544187693</v>
      </c>
    </row>
    <row r="91" spans="1:5" ht="12.75" customHeight="1" x14ac:dyDescent="0.2">
      <c r="A91" s="1" t="s">
        <v>69</v>
      </c>
      <c r="B91" s="2">
        <v>-3312.9702924799999</v>
      </c>
      <c r="C91" s="2">
        <v>-2144.5114013199991</v>
      </c>
      <c r="D91" s="2">
        <f t="shared" si="2"/>
        <v>1168.4588911600008</v>
      </c>
      <c r="E91" s="43">
        <f t="shared" si="3"/>
        <v>-35.269223325432364</v>
      </c>
    </row>
    <row r="92" spans="1:5" ht="12.75" customHeight="1" x14ac:dyDescent="0.2">
      <c r="A92" s="1" t="s">
        <v>70</v>
      </c>
      <c r="B92" s="2">
        <v>1792.0449451999996</v>
      </c>
      <c r="C92" s="2">
        <v>3117.6909288900006</v>
      </c>
      <c r="D92" s="2">
        <f t="shared" si="2"/>
        <v>1325.645983690001</v>
      </c>
      <c r="E92" s="43">
        <f t="shared" si="3"/>
        <v>73.973924997849508</v>
      </c>
    </row>
    <row r="93" spans="1:5" ht="12.75" customHeight="1" x14ac:dyDescent="0.2">
      <c r="A93" s="1" t="s">
        <v>71</v>
      </c>
      <c r="B93" s="5">
        <f>B94+B99</f>
        <v>216.53558428999986</v>
      </c>
      <c r="C93" s="5">
        <f>C94+C99</f>
        <v>-80.787570500000811</v>
      </c>
      <c r="D93" s="5">
        <f t="shared" si="2"/>
        <v>-297.32315479000067</v>
      </c>
      <c r="E93" s="44">
        <f t="shared" si="3"/>
        <v>-137.30914286670054</v>
      </c>
    </row>
    <row r="94" spans="1:5" ht="12.75" customHeight="1" x14ac:dyDescent="0.2">
      <c r="A94" s="1" t="s">
        <v>72</v>
      </c>
      <c r="B94" s="2">
        <f>B95+B96+B97+B98</f>
        <v>-1248.6516620700004</v>
      </c>
      <c r="C94" s="2">
        <f>C95+C96+C97+C98</f>
        <v>-1302.1175296200004</v>
      </c>
      <c r="D94" s="2">
        <f t="shared" si="2"/>
        <v>-53.465867549999984</v>
      </c>
      <c r="E94" s="43">
        <f t="shared" si="3"/>
        <v>4.2818881497634749</v>
      </c>
    </row>
    <row r="95" spans="1:5" ht="12.75" customHeight="1" x14ac:dyDescent="0.2">
      <c r="A95" s="1" t="s">
        <v>73</v>
      </c>
      <c r="B95" s="2">
        <v>-632.81578286000001</v>
      </c>
      <c r="C95" s="2">
        <v>-187.42663114999999</v>
      </c>
      <c r="D95" s="2">
        <f t="shared" si="2"/>
        <v>445.38915171000002</v>
      </c>
      <c r="E95" s="43">
        <f t="shared" si="3"/>
        <v>-70.382118109803045</v>
      </c>
    </row>
    <row r="96" spans="1:5" ht="12.75" customHeight="1" x14ac:dyDescent="0.2">
      <c r="A96" s="1" t="s">
        <v>74</v>
      </c>
      <c r="B96" s="2">
        <v>-857.66467237999996</v>
      </c>
      <c r="C96" s="2">
        <v>-3729.5373848700001</v>
      </c>
      <c r="D96" s="2">
        <f t="shared" si="2"/>
        <v>-2871.8727124900001</v>
      </c>
      <c r="E96" s="43">
        <f t="shared" si="3"/>
        <v>334.84796622444748</v>
      </c>
    </row>
    <row r="97" spans="1:5" ht="12.75" customHeight="1" x14ac:dyDescent="0.2">
      <c r="A97" s="1" t="s">
        <v>75</v>
      </c>
      <c r="B97" s="2">
        <v>301.01762797999993</v>
      </c>
      <c r="C97" s="2">
        <v>2757.4843109099997</v>
      </c>
      <c r="D97" s="2">
        <f t="shared" si="2"/>
        <v>2456.4666829299999</v>
      </c>
      <c r="E97" s="43">
        <f t="shared" si="3"/>
        <v>816.05409603892417</v>
      </c>
    </row>
    <row r="98" spans="1:5" ht="12.75" customHeight="1" x14ac:dyDescent="0.2">
      <c r="A98" s="1" t="s">
        <v>76</v>
      </c>
      <c r="B98" s="2">
        <v>-59.188834810000003</v>
      </c>
      <c r="C98" s="2">
        <v>-142.63782450999997</v>
      </c>
      <c r="D98" s="2">
        <f t="shared" si="2"/>
        <v>-83.44898969999997</v>
      </c>
      <c r="E98" s="43">
        <f t="shared" si="3"/>
        <v>140.98772170102123</v>
      </c>
    </row>
    <row r="99" spans="1:5" ht="12.75" customHeight="1" x14ac:dyDescent="0.2">
      <c r="A99" s="1" t="s">
        <v>77</v>
      </c>
      <c r="B99" s="2">
        <f>B100+B101+B102+B103</f>
        <v>1465.1872463600002</v>
      </c>
      <c r="C99" s="2">
        <f>C100+C101+C102+C103</f>
        <v>1221.3299591199996</v>
      </c>
      <c r="D99" s="2">
        <f t="shared" si="2"/>
        <v>-243.85728724000069</v>
      </c>
      <c r="E99" s="43">
        <f t="shared" si="3"/>
        <v>-16.643421367870985</v>
      </c>
    </row>
    <row r="100" spans="1:5" ht="12.75" customHeight="1" x14ac:dyDescent="0.2">
      <c r="A100" s="1" t="s">
        <v>78</v>
      </c>
      <c r="B100" s="2">
        <v>219.11138512000002</v>
      </c>
      <c r="C100" s="2">
        <v>175.74620648000001</v>
      </c>
      <c r="D100" s="2">
        <f t="shared" si="2"/>
        <v>-43.365178640000011</v>
      </c>
      <c r="E100" s="43">
        <f t="shared" si="3"/>
        <v>-19.791385379746629</v>
      </c>
    </row>
    <row r="101" spans="1:5" ht="12.75" customHeight="1" x14ac:dyDescent="0.2">
      <c r="A101" s="1" t="s">
        <v>79</v>
      </c>
      <c r="B101" s="2">
        <v>-1958.7307180800003</v>
      </c>
      <c r="C101" s="2">
        <v>-593.37688188000004</v>
      </c>
      <c r="D101" s="2">
        <f t="shared" si="2"/>
        <v>1365.3538362000004</v>
      </c>
      <c r="E101" s="43">
        <f t="shared" si="3"/>
        <v>-69.706051148182127</v>
      </c>
    </row>
    <row r="102" spans="1:5" ht="12.75" customHeight="1" x14ac:dyDescent="0.2">
      <c r="A102" s="1" t="s">
        <v>80</v>
      </c>
      <c r="B102" s="2">
        <v>3097.2539882800006</v>
      </c>
      <c r="C102" s="2">
        <v>1442.3523377899996</v>
      </c>
      <c r="D102" s="2">
        <f t="shared" si="2"/>
        <v>-1654.901650490001</v>
      </c>
      <c r="E102" s="43">
        <f t="shared" si="3"/>
        <v>-53.431254161013065</v>
      </c>
    </row>
    <row r="103" spans="1:5" ht="12.75" customHeight="1" x14ac:dyDescent="0.2">
      <c r="A103" s="1" t="s">
        <v>81</v>
      </c>
      <c r="B103" s="2">
        <v>107.55259103999998</v>
      </c>
      <c r="C103" s="2">
        <v>196.60829672999998</v>
      </c>
      <c r="D103" s="2">
        <f t="shared" si="2"/>
        <v>89.055705689999996</v>
      </c>
      <c r="E103" s="43">
        <f t="shared" si="3"/>
        <v>82.802008607007139</v>
      </c>
    </row>
    <row r="104" spans="1:5" ht="12.75" customHeight="1" x14ac:dyDescent="0.2">
      <c r="A104" s="1" t="s">
        <v>82</v>
      </c>
      <c r="B104" s="5">
        <v>2141.7241764800001</v>
      </c>
      <c r="C104" s="5">
        <v>1318.3016216500005</v>
      </c>
      <c r="D104" s="5">
        <f t="shared" si="2"/>
        <v>-823.42255482999963</v>
      </c>
      <c r="E104" s="44">
        <f t="shared" si="3"/>
        <v>-38.446713347716134</v>
      </c>
    </row>
    <row r="105" spans="1:5" ht="14.1" customHeight="1" x14ac:dyDescent="0.2">
      <c r="A105" s="1" t="s">
        <v>83</v>
      </c>
      <c r="B105" s="3">
        <f>-B15-B78</f>
        <v>-1727.2650354799985</v>
      </c>
      <c r="C105" s="3">
        <f>-C15-C78</f>
        <v>-5631.9369176300033</v>
      </c>
      <c r="D105" s="3">
        <f t="shared" si="2"/>
        <v>-3904.6718821500049</v>
      </c>
      <c r="E105" s="42">
        <f t="shared" si="3"/>
        <v>226.06095775364986</v>
      </c>
    </row>
    <row r="106" spans="1:5" ht="6" customHeight="1" x14ac:dyDescent="0.2">
      <c r="A106" s="17"/>
      <c r="B106" s="18"/>
      <c r="C106" s="18"/>
      <c r="D106" s="18"/>
      <c r="E106" s="19"/>
    </row>
    <row r="107" spans="1:5" ht="6" customHeight="1" x14ac:dyDescent="0.2">
      <c r="A107" s="6"/>
    </row>
    <row r="108" spans="1:5" ht="12.75" customHeight="1" x14ac:dyDescent="0.2">
      <c r="A108" s="6" t="s">
        <v>86</v>
      </c>
    </row>
    <row r="109" spans="1:5" ht="12.75" customHeight="1" x14ac:dyDescent="0.2">
      <c r="A109" s="20" t="s">
        <v>85</v>
      </c>
    </row>
    <row r="110" spans="1:5" ht="12.75" customHeight="1" x14ac:dyDescent="0.2">
      <c r="A110" s="21" t="s">
        <v>7</v>
      </c>
    </row>
    <row r="111" spans="1:5" ht="12.75" customHeight="1" x14ac:dyDescent="0.2">
      <c r="A111" s="22" t="s">
        <v>8</v>
      </c>
    </row>
    <row r="112" spans="1:5" ht="12.75" customHeight="1" x14ac:dyDescent="0.2">
      <c r="A112" s="23" t="s">
        <v>12</v>
      </c>
    </row>
  </sheetData>
  <mergeCells count="10">
    <mergeCell ref="B9:C9"/>
    <mergeCell ref="D9:E9"/>
    <mergeCell ref="B10:C10"/>
    <mergeCell ref="D12:E13"/>
    <mergeCell ref="A1:E1"/>
    <mergeCell ref="A2:E2"/>
    <mergeCell ref="A3:E3"/>
    <mergeCell ref="A5:E5"/>
    <mergeCell ref="A6:E6"/>
    <mergeCell ref="A7:E7"/>
  </mergeCells>
  <printOptions horizontalCentered="1"/>
  <pageMargins left="0.74803149606299213" right="0.74803149606299213" top="0.98425196850393704" bottom="0.98425196850393704" header="0.31496062992125984" footer="0.31496062992125984"/>
  <pageSetup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10 RCN</vt:lpstr>
      <vt:lpstr>'Cuadro 10 RCN'!Área_de_impresión</vt:lpstr>
      <vt:lpstr>'Cuadro 10 RCN'!Títulos_a_imprimir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2024-12-27T17:23:16Z</cp:lastPrinted>
  <dcterms:created xsi:type="dcterms:W3CDTF">2018-11-21T20:09:16Z</dcterms:created>
  <dcterms:modified xsi:type="dcterms:W3CDTF">2024-12-27T18:35:41Z</dcterms:modified>
</cp:coreProperties>
</file>